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9\2Q\"/>
    </mc:Choice>
  </mc:AlternateContent>
  <bookViews>
    <workbookView xWindow="240" yWindow="36" windowWidth="20112" windowHeight="7488"/>
  </bookViews>
  <sheets>
    <sheet name="Estado de Resultados" sheetId="1" r:id="rId1"/>
    <sheet name="Balance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externalReferences>
    <externalReference r:id="rId8"/>
  </externalReferences>
  <calcPr calcId="171027"/>
</workbook>
</file>

<file path=xl/calcChain.xml><?xml version="1.0" encoding="utf-8"?>
<calcChain xmlns="http://schemas.openxmlformats.org/spreadsheetml/2006/main">
  <c r="E36" i="2" l="1"/>
  <c r="E34" i="2"/>
  <c r="E32" i="2"/>
  <c r="E30" i="2"/>
  <c r="E27" i="2"/>
  <c r="E26" i="2"/>
  <c r="E28" i="2" s="1"/>
  <c r="E23" i="2"/>
  <c r="E22" i="2"/>
  <c r="E24" i="2" s="1"/>
  <c r="E20" i="2"/>
  <c r="E17" i="2"/>
  <c r="E16" i="2"/>
  <c r="E15" i="2"/>
  <c r="E14" i="2"/>
  <c r="E18" i="2" s="1"/>
  <c r="E11" i="2"/>
  <c r="E10" i="2"/>
  <c r="E9" i="2"/>
  <c r="E8" i="2"/>
  <c r="E7" i="2"/>
  <c r="E38" i="2" s="1"/>
  <c r="E12" i="2" l="1"/>
  <c r="F9" i="10"/>
  <c r="E9" i="10"/>
  <c r="D9" i="10"/>
  <c r="F3" i="10"/>
  <c r="E3" i="10"/>
  <c r="D3" i="10"/>
  <c r="F9" i="9"/>
  <c r="E9" i="9"/>
  <c r="D9" i="9"/>
  <c r="F3" i="9"/>
  <c r="E3" i="9"/>
  <c r="D3" i="9"/>
  <c r="E9" i="8"/>
  <c r="F9" i="8"/>
  <c r="D9" i="8"/>
  <c r="F3" i="8"/>
  <c r="E3" i="8"/>
  <c r="D3" i="8"/>
  <c r="F9" i="7"/>
  <c r="E9" i="7"/>
  <c r="D9" i="7"/>
  <c r="F3" i="7"/>
  <c r="E3" i="7"/>
  <c r="D3" i="7"/>
  <c r="F14" i="6"/>
  <c r="C6" i="6" l="1"/>
  <c r="C7" i="6" s="1"/>
  <c r="C8" i="6" s="1"/>
  <c r="C17" i="6" l="1"/>
  <c r="C18" i="6" s="1"/>
  <c r="C19" i="6" s="1"/>
</calcChain>
</file>

<file path=xl/sharedStrings.xml><?xml version="1.0" encoding="utf-8"?>
<sst xmlns="http://schemas.openxmlformats.org/spreadsheetml/2006/main" count="117" uniqueCount="78">
  <si>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</si>
  <si>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</si>
  <si>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</si>
  <si>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</si>
  <si>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</si>
  <si>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</si>
  <si>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</si>
  <si>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</si>
  <si>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</si>
  <si>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</si>
  <si>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</si>
  <si>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</si>
  <si>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</si>
  <si>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</si>
  <si>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</si>
  <si>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</si>
  <si>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</si>
  <si>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</si>
  <si>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</si>
  <si>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</si>
  <si>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</si>
  <si>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</si>
  <si>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</si>
  <si>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</si>
  <si>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</si>
  <si>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</si>
  <si>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</si>
  <si>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</si>
  <si>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</si>
  <si>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</si>
  <si>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</si>
  <si>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</si>
  <si>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</si>
  <si>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</si>
  <si>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</si>
  <si>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</si>
  <si>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</si>
  <si>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</si>
  <si>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</si>
  <si>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</si>
  <si>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</si>
  <si>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</si>
  <si>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</si>
  <si>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</si>
  <si>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</si>
  <si>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</si>
  <si>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</si>
  <si>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</si>
  <si>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</si>
  <si>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</si>
  <si>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</si>
  <si>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</si>
  <si>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</si>
  <si>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</si>
  <si>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</si>
  <si>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</si>
  <si>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</si>
  <si>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</si>
  <si>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</si>
  <si>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</si>
  <si>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</si>
  <si>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</si>
  <si>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</si>
  <si>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</si>
  <si>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</si>
  <si>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</si>
  <si>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</si>
  <si>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</si>
  <si>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</si>
  <si>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</si>
  <si>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Acumulado al 30 de junio</t>
  </si>
  <si>
    <t>Al 30 jun.</t>
  </si>
  <si>
    <t>Segundo trimestre</t>
  </si>
  <si>
    <t>6M2018</t>
  </si>
  <si>
    <t>2T2018</t>
  </si>
  <si>
    <t>6M2019</t>
  </si>
  <si>
    <t>2019/2018</t>
  </si>
  <si>
    <t>2T2019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</si>
</sst>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91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166" fontId="13" fillId="0" borderId="16" xfId="0" applyNumberFormat="1" applyFont="1" applyBorder="1"/>
    <xf numFmtId="9" fontId="2" fillId="0" borderId="17" xfId="1" applyNumberFormat="1" applyFont="1" applyFill="1" applyBorder="1" applyAlignment="1">
      <alignment horizontal="right"/>
    </xf>
    <xf numFmtId="9" fontId="13" fillId="0" borderId="16" xfId="1" applyNumberFormat="1" applyFont="1" applyBorder="1"/>
    <xf numFmtId="164" fontId="0" fillId="0" borderId="0" xfId="0" applyNumberFormat="1"/>
    <xf numFmtId="168" fontId="0" fillId="0" borderId="0" xfId="0" applyNumberFormat="1"/>
    <xf numFmtId="169" fontId="7" fillId="0" borderId="0" xfId="2" applyNumberFormat="1" applyFont="1" applyFill="1" applyBorder="1" applyAlignment="1">
      <alignment horizontal="right" wrapText="1"/>
    </xf>
    <xf numFmtId="169" fontId="2" fillId="0" borderId="0" xfId="3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169" fontId="2" fillId="0" borderId="0" xfId="2" applyNumberFormat="1" applyFont="1" applyFill="1" applyBorder="1" applyAlignment="1">
      <alignment horizontal="right"/>
    </xf>
    <xf numFmtId="169" fontId="7" fillId="0" borderId="0" xfId="3" applyNumberFormat="1" applyFont="1" applyFill="1" applyBorder="1" applyAlignment="1">
      <alignment horizontal="right"/>
    </xf>
    <xf numFmtId="169" fontId="9" fillId="0" borderId="0" xfId="2" applyNumberFormat="1" applyFont="1" applyFill="1" applyBorder="1" applyAlignment="1">
      <alignment horizontal="right" vertical="top" wrapText="1"/>
    </xf>
    <xf numFmtId="169" fontId="9" fillId="0" borderId="0" xfId="2" applyNumberFormat="1" applyFont="1" applyFill="1" applyBorder="1" applyAlignment="1">
      <alignment horizontal="right" wrapText="1"/>
    </xf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Basefecu_IFRS_2Q19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1Q10"/>
      <sheetName val="Resultados2Q10"/>
      <sheetName val="Resultados3Q10"/>
      <sheetName val="Resultados4Q10"/>
      <sheetName val="Resultados1Q11"/>
      <sheetName val="Resultados2Q11"/>
      <sheetName val="Resultados3Q11"/>
      <sheetName val="Resultados4Q11"/>
      <sheetName val="Resultados1Q12"/>
      <sheetName val="Resultados2Q12"/>
      <sheetName val="Resultados3Q12"/>
      <sheetName val="Resultados4Q12"/>
      <sheetName val="Resultados1Q13"/>
      <sheetName val="Resultados2Q13"/>
      <sheetName val="Resultados3Q13"/>
      <sheetName val="Resultados4Q13"/>
      <sheetName val="Resultados1Q14"/>
      <sheetName val="Resultados2Q14"/>
      <sheetName val="Resultados3Q14"/>
      <sheetName val="Resultados4Q14"/>
      <sheetName val="Resultados1Q15"/>
      <sheetName val="Resultados2Q15"/>
      <sheetName val="Resultados3Q15"/>
      <sheetName val="Resultados4Q15"/>
      <sheetName val="Resultados1Q16"/>
      <sheetName val="Resultados2Q16"/>
      <sheetName val="Resultados3Q16"/>
      <sheetName val="Resultados4Q16"/>
      <sheetName val="Resultados1Q17"/>
      <sheetName val="Resultados2Q17"/>
      <sheetName val="Resultados3Q17"/>
      <sheetName val="Resultados4Q17"/>
      <sheetName val="Resultados1Q18"/>
      <sheetName val="Ing ctos 1Q17"/>
      <sheetName val="Ing ctos 2Q17"/>
      <sheetName val="Ing ctos 3Q17"/>
      <sheetName val="Resultados2Q18"/>
      <sheetName val="Resultados3Q18"/>
      <sheetName val="Resultados4Q18"/>
      <sheetName val="Resultados1Q19"/>
      <sheetName val="Resultados2Q19"/>
      <sheetName val="Ing ctos 4Q17"/>
      <sheetName val="Ing ctos 1Q18"/>
      <sheetName val="Ing ctos 2Q18"/>
      <sheetName val="Ing ctos 3Q18 "/>
      <sheetName val="Ing ctos 4Q18"/>
      <sheetName val="Ing ctos 1Q19"/>
      <sheetName val="Ing ctos 2Q19"/>
      <sheetName val="Balance IFRS"/>
      <sheetName val="Balance 2017"/>
      <sheetName val="Balance 2018"/>
      <sheetName val="EERR Ac IFRS"/>
      <sheetName val="EERR Tri IFRS"/>
      <sheetName val="Ven Ton Ac IFRS2"/>
      <sheetName val="Ven Ton Tri IFRS"/>
      <sheetName val="Ven US Ac IFRS2"/>
      <sheetName val="Ven US Tri IFRS"/>
      <sheetName val="Balance IFRS 4Q11"/>
      <sheetName val="Ing ctos 1Q09"/>
      <sheetName val="Ing ctos 2Q09"/>
      <sheetName val="Ing ctos 3Q09"/>
      <sheetName val="Ing ctos 4Q09"/>
      <sheetName val="Ing ctos 1Q10"/>
      <sheetName val="Ing ctos 2Q10"/>
      <sheetName val="Ing ctos 3Q10"/>
      <sheetName val="Ing ctos 3Q10-nuevo"/>
      <sheetName val="Ing ctos 4Q10"/>
      <sheetName val="Ing ctos 1Q11"/>
      <sheetName val="Ing ctos 2Q11"/>
      <sheetName val="Ing ctos 3Q11"/>
      <sheetName val="Ing ctos 4Q11"/>
      <sheetName val="Ing ctos 1Q12"/>
      <sheetName val="Ing ctos 2Q12"/>
      <sheetName val="Ing ctos 3Q12"/>
      <sheetName val="Ing ctos 4Q12"/>
      <sheetName val="Ing ctos 1Q13"/>
      <sheetName val="Ing ctos 2Q13"/>
      <sheetName val="Ing ctos 3Q13"/>
      <sheetName val="Ing ctos 4Q13"/>
      <sheetName val="Ing ctos 1Q14"/>
      <sheetName val="Ing ctos 2Q14"/>
      <sheetName val="Ing ctos 3Q14"/>
      <sheetName val="Ing ctos 4Q14"/>
      <sheetName val="Ing ctos 1Q15"/>
      <sheetName val="Ing ctos 2Q15"/>
      <sheetName val="Ing ctos 3Q15"/>
      <sheetName val="Ing ctos 4Q15"/>
      <sheetName val="Ing ctos 1Q16"/>
      <sheetName val="Ing ctos 2Q16"/>
      <sheetName val="Ing ctos 3Q16"/>
      <sheetName val="Ing ctos 4Q16"/>
      <sheetName val="Automática IFRS"/>
      <sheetName val="Balance IFRS 2016"/>
      <sheetName val="Tablas PR"/>
      <sheetName val="Contribution Gross Profit"/>
      <sheetName val="Balance 2016"/>
      <sheetName val="Cost per line"/>
      <sheetName val="Costos linea"/>
      <sheetName val="Corfo"/>
      <sheetName val="Gerardo tables"/>
      <sheetName val="Sheet1"/>
      <sheetName val="Sheet4"/>
      <sheetName val="Hoja1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9">
          <cell r="C9">
            <v>556066014</v>
          </cell>
          <cell r="H9">
            <v>23584889</v>
          </cell>
        </row>
        <row r="10">
          <cell r="C10">
            <v>312721087</v>
          </cell>
        </row>
        <row r="12">
          <cell r="C12">
            <v>464855207</v>
          </cell>
        </row>
        <row r="13">
          <cell r="C13">
            <v>44554132</v>
          </cell>
        </row>
        <row r="14">
          <cell r="C14">
            <v>913673672</v>
          </cell>
        </row>
        <row r="25">
          <cell r="C25">
            <v>2399596136</v>
          </cell>
          <cell r="H25">
            <v>555661771</v>
          </cell>
        </row>
        <row r="28">
          <cell r="C28">
            <v>17131139</v>
          </cell>
          <cell r="H28">
            <v>1330382061</v>
          </cell>
        </row>
        <row r="33">
          <cell r="C33">
            <v>111549063</v>
          </cell>
        </row>
        <row r="36">
          <cell r="C36">
            <v>1454823178</v>
          </cell>
        </row>
        <row r="42">
          <cell r="C42">
            <v>1868497518</v>
          </cell>
          <cell r="H42">
            <v>1574629238</v>
          </cell>
        </row>
        <row r="54">
          <cell r="H54">
            <v>2085491205</v>
          </cell>
        </row>
        <row r="56">
          <cell r="H56">
            <v>52311440</v>
          </cell>
        </row>
        <row r="58">
          <cell r="H58">
            <v>2137802645</v>
          </cell>
        </row>
        <row r="60">
          <cell r="C60">
            <v>4268093654</v>
          </cell>
          <cell r="H60">
            <v>4268093654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tabSelected="1" zoomScale="80" zoomScaleNormal="80" workbookViewId="0">
      <selection activeCell="M14" sqref="M14"/>
    </sheetView>
  </sheetViews>
  <sheetFormatPr baseColWidth="10" defaultColWidth="11.44140625" defaultRowHeight="14.4"/>
  <cols>
    <col min="1" max="1" width="3.6640625" customWidth="1"/>
    <col min="2" max="2" width="3.33203125" customWidth="1"/>
    <col min="3" max="3" width="35.33203125" bestFit="1" customWidth="1"/>
    <col min="5" max="5" width="2.44140625" customWidth="1"/>
    <col min="7" max="7" width="2" customWidth="1"/>
    <col min="9" max="9" width="2.109375" customWidth="1"/>
    <col min="10" max="10" width="11.88671875" bestFit="1" customWidth="1"/>
    <col min="11" max="11" width="2.6640625" customWidth="1"/>
    <col min="14" max="14" width="15" bestFit="1" customWidth="1"/>
  </cols>
  <sheetData>
    <row r="1" spans="2:19" ht="15" thickBot="1">
      <c r="C1" s="60"/>
    </row>
    <row r="2" spans="2:19" ht="21.6" thickBot="1">
      <c r="B2" s="25"/>
      <c r="C2" s="184" t="s">
        <v>27</v>
      </c>
      <c r="D2" s="184"/>
      <c r="E2" s="184"/>
      <c r="F2" s="184"/>
      <c r="G2" s="185"/>
      <c r="H2" s="125"/>
      <c r="I2" s="125"/>
      <c r="J2" s="125"/>
      <c r="K2" s="126"/>
    </row>
    <row r="3" spans="2:19" ht="15" customHeight="1">
      <c r="B3" s="26"/>
      <c r="C3" s="1"/>
      <c r="D3" s="1"/>
      <c r="E3" s="1"/>
      <c r="F3" s="1"/>
      <c r="G3" s="2"/>
      <c r="H3" s="186" t="s">
        <v>70</v>
      </c>
      <c r="I3" s="187"/>
      <c r="J3" s="187"/>
      <c r="K3" s="147"/>
    </row>
    <row r="4" spans="2:19">
      <c r="B4" s="27"/>
      <c r="C4" s="102" t="s">
        <v>1</v>
      </c>
      <c r="D4" s="182" t="s">
        <v>72</v>
      </c>
      <c r="E4" s="182"/>
      <c r="F4" s="182"/>
      <c r="G4" s="183"/>
      <c r="H4" s="188"/>
      <c r="I4" s="188"/>
      <c r="J4" s="188"/>
      <c r="K4" s="148"/>
    </row>
    <row r="5" spans="2:19">
      <c r="B5" s="27"/>
      <c r="C5" s="103"/>
      <c r="D5" s="44">
        <v>2019</v>
      </c>
      <c r="E5" s="61"/>
      <c r="F5" s="44">
        <v>2018</v>
      </c>
      <c r="G5" s="45"/>
      <c r="H5" s="149">
        <v>2019</v>
      </c>
      <c r="I5" s="149"/>
      <c r="J5" s="149">
        <v>2018</v>
      </c>
      <c r="K5" s="150"/>
    </row>
    <row r="6" spans="2:19">
      <c r="B6" s="27"/>
      <c r="C6" s="97"/>
      <c r="D6" s="3"/>
      <c r="E6" s="3"/>
      <c r="F6" s="3"/>
      <c r="G6" s="4"/>
      <c r="H6" s="149"/>
      <c r="I6" s="151"/>
      <c r="J6" s="149"/>
      <c r="K6" s="152"/>
    </row>
    <row r="7" spans="2:19">
      <c r="B7" s="27"/>
      <c r="C7" s="105" t="s">
        <v>28</v>
      </c>
      <c r="D7" s="5">
        <v>494.13215400000007</v>
      </c>
      <c r="E7" s="5"/>
      <c r="F7" s="5">
        <v>638.69672200000002</v>
      </c>
      <c r="G7" s="6"/>
      <c r="H7" s="100">
        <v>998.37025900000003</v>
      </c>
      <c r="I7" s="100"/>
      <c r="J7" s="100">
        <v>1157.4205720000002</v>
      </c>
      <c r="K7" s="153"/>
      <c r="M7" s="173"/>
      <c r="O7" s="173"/>
      <c r="Q7" s="173"/>
      <c r="S7" s="173"/>
    </row>
    <row r="8" spans="2:19">
      <c r="B8" s="28"/>
      <c r="D8" s="7"/>
      <c r="E8" s="7"/>
      <c r="F8" s="7"/>
      <c r="G8" s="8"/>
      <c r="H8" s="154"/>
      <c r="I8" s="154"/>
      <c r="J8" s="154"/>
      <c r="K8" s="153"/>
      <c r="M8" s="173"/>
      <c r="O8" s="173"/>
      <c r="Q8" s="173"/>
      <c r="S8" s="173"/>
    </row>
    <row r="9" spans="2:19" ht="14.25" customHeight="1">
      <c r="B9" s="29"/>
      <c r="C9" s="98" t="s">
        <v>30</v>
      </c>
      <c r="D9" s="11">
        <v>138.52246300000002</v>
      </c>
      <c r="E9" s="12"/>
      <c r="F9" s="11">
        <v>183.94609400000004</v>
      </c>
      <c r="G9" s="13"/>
      <c r="H9" s="155">
        <v>293.55249800000001</v>
      </c>
      <c r="I9" s="100"/>
      <c r="J9" s="155">
        <v>348.15409000000005</v>
      </c>
      <c r="K9" s="153"/>
      <c r="M9" s="173"/>
      <c r="O9" s="173"/>
      <c r="Q9" s="173"/>
      <c r="S9" s="173"/>
    </row>
    <row r="10" spans="2:19">
      <c r="B10" s="30"/>
      <c r="C10" s="98" t="s">
        <v>62</v>
      </c>
      <c r="D10" s="14">
        <v>199.30361900000003</v>
      </c>
      <c r="E10" s="10"/>
      <c r="F10" s="14">
        <v>224.57495200000005</v>
      </c>
      <c r="G10" s="13"/>
      <c r="H10" s="155">
        <v>383.81965000000002</v>
      </c>
      <c r="I10" s="100"/>
      <c r="J10" s="155">
        <v>412.44594200000006</v>
      </c>
      <c r="K10" s="153"/>
      <c r="M10" s="173"/>
      <c r="O10" s="173"/>
      <c r="Q10" s="173"/>
      <c r="S10" s="173"/>
    </row>
    <row r="11" spans="2:19">
      <c r="B11" s="30"/>
      <c r="C11" s="98" t="s">
        <v>29</v>
      </c>
      <c r="D11" s="14">
        <v>90.304876000000007</v>
      </c>
      <c r="E11" s="15"/>
      <c r="F11" s="14">
        <v>85.522828000000004</v>
      </c>
      <c r="G11" s="16"/>
      <c r="H11" s="155">
        <v>186.119855</v>
      </c>
      <c r="I11" s="100"/>
      <c r="J11" s="155">
        <v>160.240757</v>
      </c>
      <c r="K11" s="153"/>
      <c r="M11" s="173"/>
      <c r="O11" s="173"/>
      <c r="Q11" s="173"/>
      <c r="S11" s="173"/>
    </row>
    <row r="12" spans="2:19">
      <c r="B12" s="31"/>
      <c r="C12" s="95" t="s">
        <v>31</v>
      </c>
      <c r="D12" s="14">
        <v>44.441884999999999</v>
      </c>
      <c r="E12" s="15"/>
      <c r="F12" s="14">
        <v>87.63113899999999</v>
      </c>
      <c r="G12" s="16"/>
      <c r="H12" s="155">
        <v>88.545484999999999</v>
      </c>
      <c r="I12" s="100"/>
      <c r="J12" s="155">
        <v>139.85314700000001</v>
      </c>
      <c r="K12" s="153"/>
      <c r="M12" s="173"/>
      <c r="O12" s="173"/>
      <c r="Q12" s="173"/>
      <c r="S12" s="173"/>
    </row>
    <row r="13" spans="2:19">
      <c r="B13" s="31"/>
      <c r="C13" s="98" t="s">
        <v>32</v>
      </c>
      <c r="D13" s="14">
        <v>13.902446000000003</v>
      </c>
      <c r="E13" s="10"/>
      <c r="F13" s="14">
        <v>45.673736000000005</v>
      </c>
      <c r="G13" s="13"/>
      <c r="H13" s="155">
        <v>30.864388000000002</v>
      </c>
      <c r="I13" s="100"/>
      <c r="J13" s="155">
        <v>75.145763000000002</v>
      </c>
      <c r="K13" s="153"/>
      <c r="M13" s="173"/>
      <c r="O13" s="173"/>
      <c r="Q13" s="173"/>
      <c r="S13" s="173"/>
    </row>
    <row r="14" spans="2:19">
      <c r="B14" s="31"/>
      <c r="C14" s="98" t="s">
        <v>33</v>
      </c>
      <c r="D14" s="14">
        <v>7.6568649999999998</v>
      </c>
      <c r="E14" s="15"/>
      <c r="F14" s="14">
        <v>11.347973</v>
      </c>
      <c r="G14" s="16"/>
      <c r="H14" s="155">
        <v>15.468382999999999</v>
      </c>
      <c r="I14" s="100"/>
      <c r="J14" s="155">
        <v>21.580873</v>
      </c>
      <c r="K14" s="153"/>
      <c r="M14" s="173"/>
      <c r="O14" s="173"/>
      <c r="Q14" s="173"/>
      <c r="S14" s="173"/>
    </row>
    <row r="15" spans="2:19">
      <c r="B15" s="32"/>
      <c r="C15" s="99"/>
      <c r="D15" s="7"/>
      <c r="E15" s="7"/>
      <c r="F15" s="7"/>
      <c r="G15" s="8"/>
      <c r="H15" s="156"/>
      <c r="I15" s="157"/>
      <c r="J15" s="158"/>
      <c r="K15" s="153"/>
      <c r="M15" s="173"/>
      <c r="O15" s="173"/>
      <c r="Q15" s="173"/>
      <c r="S15" s="173"/>
    </row>
    <row r="16" spans="2:19">
      <c r="B16" s="32"/>
      <c r="C16" s="105" t="s">
        <v>34</v>
      </c>
      <c r="D16" s="5">
        <v>-301.718729</v>
      </c>
      <c r="E16" s="5"/>
      <c r="F16" s="5">
        <v>-354.15328900000003</v>
      </c>
      <c r="G16" s="6"/>
      <c r="H16" s="100">
        <v>-610.27566400000001</v>
      </c>
      <c r="I16" s="100"/>
      <c r="J16" s="100">
        <v>-622.94437400000004</v>
      </c>
      <c r="K16" s="153"/>
      <c r="M16" s="173"/>
      <c r="O16" s="173"/>
      <c r="Q16" s="173"/>
      <c r="S16" s="173"/>
    </row>
    <row r="17" spans="2:19">
      <c r="B17" s="32"/>
      <c r="C17" s="100" t="s">
        <v>35</v>
      </c>
      <c r="D17" s="5">
        <v>-49.884552999999997</v>
      </c>
      <c r="E17" s="5"/>
      <c r="F17" s="5">
        <v>-60.163972999999999</v>
      </c>
      <c r="G17" s="6"/>
      <c r="H17" s="100">
        <v>-100.06907200000001</v>
      </c>
      <c r="I17" s="100"/>
      <c r="J17" s="100">
        <v>-117.41945</v>
      </c>
      <c r="K17" s="153"/>
      <c r="M17" s="173"/>
      <c r="O17" s="173"/>
      <c r="Q17" s="173"/>
      <c r="S17" s="173"/>
    </row>
    <row r="18" spans="2:19">
      <c r="B18" s="32"/>
      <c r="C18" s="104"/>
      <c r="D18" s="5"/>
      <c r="E18" s="5"/>
      <c r="F18" s="5"/>
      <c r="G18" s="6"/>
      <c r="H18" s="159"/>
      <c r="I18" s="100"/>
      <c r="J18" s="159"/>
      <c r="K18" s="153"/>
      <c r="M18" s="173"/>
      <c r="O18" s="173"/>
      <c r="Q18" s="173"/>
      <c r="S18" s="173"/>
    </row>
    <row r="19" spans="2:19">
      <c r="B19" s="32"/>
      <c r="C19" s="105" t="s">
        <v>36</v>
      </c>
      <c r="D19" s="5">
        <v>142.52887200000009</v>
      </c>
      <c r="E19" s="5"/>
      <c r="F19" s="5">
        <v>224.37945999999999</v>
      </c>
      <c r="G19" s="6"/>
      <c r="H19" s="100">
        <v>288.02552300000002</v>
      </c>
      <c r="I19" s="100"/>
      <c r="J19" s="100">
        <v>417.0567480000002</v>
      </c>
      <c r="K19" s="153"/>
      <c r="M19" s="173"/>
      <c r="O19" s="173"/>
      <c r="Q19" s="173"/>
      <c r="S19" s="173"/>
    </row>
    <row r="20" spans="2:19">
      <c r="B20" s="32"/>
      <c r="C20" s="101"/>
      <c r="D20" s="5"/>
      <c r="E20" s="5"/>
      <c r="F20" s="5"/>
      <c r="G20" s="6"/>
      <c r="H20" s="160"/>
      <c r="I20" s="160"/>
      <c r="J20" s="160"/>
      <c r="K20" s="153"/>
      <c r="M20" s="173"/>
      <c r="O20" s="173"/>
      <c r="Q20" s="173"/>
      <c r="S20" s="173"/>
    </row>
    <row r="21" spans="2:19">
      <c r="B21" s="32"/>
      <c r="C21" s="98" t="s">
        <v>37</v>
      </c>
      <c r="D21" s="7">
        <v>-29.033815000000001</v>
      </c>
      <c r="E21" s="7"/>
      <c r="F21" s="7">
        <v>-31.079768000000001</v>
      </c>
      <c r="G21" s="8"/>
      <c r="H21" s="161">
        <v>-55.538696000000002</v>
      </c>
      <c r="I21" s="161"/>
      <c r="J21" s="161">
        <v>-56.264218</v>
      </c>
      <c r="K21" s="153"/>
      <c r="M21" s="173"/>
      <c r="O21" s="173"/>
      <c r="Q21" s="173"/>
      <c r="S21" s="173"/>
    </row>
    <row r="22" spans="2:19">
      <c r="B22" s="32"/>
      <c r="C22" s="96" t="s">
        <v>38</v>
      </c>
      <c r="D22" s="7">
        <v>-20.234672000000003</v>
      </c>
      <c r="E22" s="7"/>
      <c r="F22" s="7">
        <v>-15.643738000000001</v>
      </c>
      <c r="G22" s="8"/>
      <c r="H22" s="161">
        <v>-38.565264000000006</v>
      </c>
      <c r="I22" s="161"/>
      <c r="J22" s="161">
        <v>-28.360615000000003</v>
      </c>
      <c r="K22" s="153"/>
      <c r="M22" s="173"/>
      <c r="O22" s="173"/>
      <c r="Q22" s="173"/>
      <c r="S22" s="173"/>
    </row>
    <row r="23" spans="2:19">
      <c r="B23" s="32"/>
      <c r="C23" s="96" t="s">
        <v>39</v>
      </c>
      <c r="D23" s="7">
        <v>6.4924349999999995</v>
      </c>
      <c r="E23" s="7"/>
      <c r="F23" s="7">
        <v>6.0239760000000002</v>
      </c>
      <c r="G23" s="8"/>
      <c r="H23" s="161">
        <v>12.417515</v>
      </c>
      <c r="I23" s="161"/>
      <c r="J23" s="161">
        <v>10.692974</v>
      </c>
      <c r="K23" s="153"/>
      <c r="M23" s="173"/>
      <c r="O23" s="173"/>
      <c r="Q23" s="173"/>
      <c r="S23" s="173"/>
    </row>
    <row r="24" spans="2:19">
      <c r="B24" s="32"/>
      <c r="C24" s="96" t="s">
        <v>40</v>
      </c>
      <c r="D24" s="7">
        <v>0.2731899999999996</v>
      </c>
      <c r="E24" s="7"/>
      <c r="F24" s="7">
        <v>-8.8574999999999932E-2</v>
      </c>
      <c r="G24" s="8"/>
      <c r="H24" s="161">
        <v>4.1181909999999995</v>
      </c>
      <c r="I24" s="161"/>
      <c r="J24" s="161">
        <v>-0.60227599999999992</v>
      </c>
      <c r="K24" s="153"/>
      <c r="M24" s="173"/>
      <c r="O24" s="173"/>
      <c r="Q24" s="173"/>
      <c r="S24" s="173"/>
    </row>
    <row r="25" spans="2:19">
      <c r="B25" s="32"/>
      <c r="C25" s="96" t="s">
        <v>41</v>
      </c>
      <c r="D25" s="7">
        <v>-3.1936529999999999</v>
      </c>
      <c r="E25" s="7"/>
      <c r="F25" s="7">
        <v>-1.0419899999999997</v>
      </c>
      <c r="G25" s="8"/>
      <c r="H25" s="161">
        <v>-0.77000900000000005</v>
      </c>
      <c r="I25" s="161"/>
      <c r="J25" s="161">
        <v>1.200855</v>
      </c>
      <c r="K25" s="153"/>
      <c r="M25" s="173"/>
      <c r="O25" s="173"/>
      <c r="Q25" s="173"/>
      <c r="S25" s="173"/>
    </row>
    <row r="26" spans="2:19">
      <c r="B26" s="32"/>
      <c r="C26" s="98"/>
      <c r="D26" s="17"/>
      <c r="E26" s="7"/>
      <c r="F26" s="17"/>
      <c r="G26" s="8"/>
      <c r="H26" s="162"/>
      <c r="I26" s="157"/>
      <c r="J26" s="157"/>
      <c r="K26" s="153"/>
      <c r="M26" s="173"/>
      <c r="O26" s="173"/>
      <c r="Q26" s="173"/>
      <c r="S26" s="173"/>
    </row>
    <row r="27" spans="2:19">
      <c r="B27" s="32"/>
      <c r="C27" s="106" t="s">
        <v>42</v>
      </c>
      <c r="D27" s="5">
        <v>96.832357000000087</v>
      </c>
      <c r="E27" s="5"/>
      <c r="F27" s="5">
        <v>182.54936499999999</v>
      </c>
      <c r="G27" s="6"/>
      <c r="H27" s="100">
        <v>209.68726000000001</v>
      </c>
      <c r="I27" s="100"/>
      <c r="J27" s="100">
        <v>343.7234680000002</v>
      </c>
      <c r="K27" s="163"/>
      <c r="M27" s="173"/>
      <c r="O27" s="173"/>
      <c r="Q27" s="173"/>
      <c r="S27" s="173"/>
    </row>
    <row r="28" spans="2:19">
      <c r="B28" s="32"/>
      <c r="C28" s="106"/>
      <c r="D28" s="5"/>
      <c r="E28" s="5"/>
      <c r="F28" s="5"/>
      <c r="G28" s="6"/>
      <c r="H28" s="100"/>
      <c r="I28" s="100"/>
      <c r="J28" s="100"/>
      <c r="K28" s="163"/>
      <c r="M28" s="173"/>
      <c r="O28" s="173"/>
      <c r="Q28" s="173"/>
      <c r="S28" s="173"/>
    </row>
    <row r="29" spans="2:19">
      <c r="B29" s="32"/>
      <c r="C29" s="106" t="s">
        <v>43</v>
      </c>
      <c r="D29" s="5">
        <v>-26.615911999999998</v>
      </c>
      <c r="E29" s="5"/>
      <c r="F29" s="5">
        <v>-48.863916999999994</v>
      </c>
      <c r="G29" s="6"/>
      <c r="H29" s="100">
        <v>-58.486805999999994</v>
      </c>
      <c r="I29" s="100"/>
      <c r="J29" s="100">
        <v>-96.155369999999991</v>
      </c>
      <c r="K29" s="163"/>
      <c r="M29" s="173"/>
      <c r="O29" s="173"/>
      <c r="Q29" s="173"/>
      <c r="S29" s="173"/>
    </row>
    <row r="30" spans="2:19">
      <c r="B30" s="32"/>
      <c r="C30" s="106"/>
      <c r="D30" s="5"/>
      <c r="E30" s="5"/>
      <c r="F30" s="5"/>
      <c r="G30" s="6"/>
      <c r="H30" s="100"/>
      <c r="I30" s="100"/>
      <c r="J30" s="100"/>
      <c r="K30" s="163"/>
      <c r="M30" s="173"/>
      <c r="O30" s="173"/>
      <c r="Q30" s="173"/>
      <c r="S30" s="173"/>
    </row>
    <row r="31" spans="2:19">
      <c r="B31" s="32"/>
      <c r="C31" s="106" t="s">
        <v>44</v>
      </c>
      <c r="D31" s="5">
        <v>70.216445000000093</v>
      </c>
      <c r="E31" s="5"/>
      <c r="F31" s="5">
        <v>133.68544800000001</v>
      </c>
      <c r="G31" s="6"/>
      <c r="H31" s="100">
        <v>151.20045400000001</v>
      </c>
      <c r="I31" s="100"/>
      <c r="J31" s="100">
        <v>247.56809800000019</v>
      </c>
      <c r="K31" s="163"/>
      <c r="M31" s="173"/>
      <c r="O31" s="173"/>
      <c r="Q31" s="173"/>
      <c r="S31" s="173"/>
    </row>
    <row r="32" spans="2:19">
      <c r="B32" s="32"/>
      <c r="C32" s="106"/>
      <c r="D32" s="5"/>
      <c r="E32" s="5"/>
      <c r="F32" s="5"/>
      <c r="G32" s="6"/>
      <c r="H32" s="100"/>
      <c r="I32" s="100"/>
      <c r="J32" s="100"/>
      <c r="K32" s="163"/>
      <c r="M32" s="173"/>
      <c r="O32" s="173"/>
      <c r="Q32" s="173"/>
      <c r="S32" s="173"/>
    </row>
    <row r="33" spans="2:19">
      <c r="B33" s="32"/>
      <c r="C33" s="96" t="s">
        <v>45</v>
      </c>
      <c r="D33" s="7">
        <v>-2.4923000000000001E-2</v>
      </c>
      <c r="E33" s="7"/>
      <c r="F33" s="7">
        <v>0.18633000000000002</v>
      </c>
      <c r="G33" s="8"/>
      <c r="H33" s="161">
        <v>-0.47627399999999998</v>
      </c>
      <c r="I33" s="161"/>
      <c r="J33" s="161">
        <v>0.128496</v>
      </c>
      <c r="K33" s="163"/>
      <c r="M33" s="173"/>
      <c r="O33" s="173"/>
      <c r="Q33" s="173"/>
      <c r="S33" s="173"/>
    </row>
    <row r="34" spans="2:19">
      <c r="B34" s="32"/>
      <c r="C34" s="96"/>
      <c r="D34" s="5"/>
      <c r="E34" s="5"/>
      <c r="F34" s="5"/>
      <c r="G34" s="6"/>
      <c r="H34" s="161"/>
      <c r="I34" s="161"/>
      <c r="J34" s="161"/>
      <c r="K34" s="163"/>
      <c r="M34" s="173"/>
      <c r="O34" s="173"/>
      <c r="Q34" s="173"/>
      <c r="S34" s="173"/>
    </row>
    <row r="35" spans="2:19">
      <c r="B35" s="32"/>
      <c r="C35" s="107" t="s">
        <v>46</v>
      </c>
      <c r="D35" s="18">
        <v>70.191522000000091</v>
      </c>
      <c r="E35" s="18"/>
      <c r="F35" s="18">
        <v>133.87177800000001</v>
      </c>
      <c r="G35" s="19"/>
      <c r="H35" s="164">
        <v>150.72418000000002</v>
      </c>
      <c r="I35" s="164"/>
      <c r="J35" s="165">
        <v>247.6965940000002</v>
      </c>
      <c r="K35" s="163"/>
      <c r="M35" s="173"/>
      <c r="O35" s="173"/>
      <c r="Q35" s="173"/>
      <c r="S35" s="173"/>
    </row>
    <row r="36" spans="2:19">
      <c r="B36" s="32"/>
      <c r="C36" s="108" t="s">
        <v>47</v>
      </c>
      <c r="D36" s="20">
        <v>0.26668863605508747</v>
      </c>
      <c r="E36" s="20"/>
      <c r="F36" s="20">
        <v>0.50863809280399164</v>
      </c>
      <c r="G36" s="21"/>
      <c r="H36" s="166">
        <v>0.57266782140329497</v>
      </c>
      <c r="I36" s="167"/>
      <c r="J36" s="168">
        <v>0.94110891069366942</v>
      </c>
      <c r="K36" s="163"/>
      <c r="M36" s="174"/>
      <c r="O36" s="174"/>
      <c r="Q36" s="174"/>
      <c r="S36" s="174"/>
    </row>
    <row r="37" spans="2:19" ht="15" thickBot="1">
      <c r="B37" s="33"/>
      <c r="C37" s="22"/>
      <c r="D37" s="22"/>
      <c r="E37" s="22"/>
      <c r="F37" s="22"/>
      <c r="G37" s="23"/>
      <c r="H37" s="22"/>
      <c r="I37" s="22"/>
      <c r="J37" s="22"/>
      <c r="K37" s="169"/>
    </row>
    <row r="38" spans="2:19">
      <c r="B38" s="3"/>
      <c r="C38" s="109" t="s">
        <v>63</v>
      </c>
      <c r="D38" s="24"/>
      <c r="E38" s="24"/>
      <c r="F38" s="24"/>
      <c r="G38" s="2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zoomScale="80" zoomScaleNormal="80" workbookViewId="0">
      <selection activeCell="E38" sqref="E38"/>
    </sheetView>
  </sheetViews>
  <sheetFormatPr baseColWidth="10" defaultColWidth="11.44140625" defaultRowHeight="14.4"/>
  <cols>
    <col min="1" max="1" width="3.6640625" customWidth="1"/>
    <col min="2" max="2" width="44.6640625" customWidth="1"/>
    <col min="3" max="3" width="13.44140625" customWidth="1"/>
    <col min="4" max="4" width="3.6640625" customWidth="1"/>
    <col min="5" max="5" width="12.44140625" customWidth="1"/>
    <col min="6" max="6" width="3.6640625" customWidth="1"/>
  </cols>
  <sheetData>
    <row r="1" spans="2:10" ht="15" thickBot="1">
      <c r="B1" s="59"/>
    </row>
    <row r="2" spans="2:10" ht="21.6" thickBot="1">
      <c r="B2" s="189" t="s">
        <v>0</v>
      </c>
      <c r="C2" s="184"/>
      <c r="D2" s="184"/>
      <c r="E2" s="184"/>
      <c r="F2" s="185"/>
    </row>
    <row r="3" spans="2:10" ht="22.8">
      <c r="B3" s="46"/>
      <c r="C3" s="47"/>
      <c r="D3" s="48"/>
      <c r="E3" s="47"/>
      <c r="F3" s="49"/>
    </row>
    <row r="4" spans="2:10">
      <c r="B4" s="79" t="s">
        <v>1</v>
      </c>
      <c r="C4" s="92" t="s">
        <v>71</v>
      </c>
      <c r="D4" s="92"/>
      <c r="E4" s="92" t="s">
        <v>24</v>
      </c>
      <c r="F4" s="50"/>
    </row>
    <row r="5" spans="2:10">
      <c r="B5" s="80"/>
      <c r="C5" s="91">
        <v>2019</v>
      </c>
      <c r="D5" s="91"/>
      <c r="E5" s="91">
        <v>2018</v>
      </c>
      <c r="F5" s="45"/>
    </row>
    <row r="6" spans="2:10">
      <c r="B6" s="80"/>
      <c r="C6" s="34"/>
      <c r="D6" s="34"/>
      <c r="E6" s="34"/>
      <c r="F6" s="51"/>
    </row>
    <row r="7" spans="2:10">
      <c r="B7" s="81" t="s">
        <v>2</v>
      </c>
      <c r="C7" s="35">
        <v>2767.7269970000002</v>
      </c>
      <c r="D7" s="36"/>
      <c r="E7" s="175">
        <f>'[1]Balance 2018'!C25/1000000</f>
        <v>2399.5961360000001</v>
      </c>
      <c r="F7" s="9"/>
      <c r="H7" s="173"/>
      <c r="J7" s="173"/>
    </row>
    <row r="8" spans="2:10">
      <c r="B8" s="82" t="s">
        <v>3</v>
      </c>
      <c r="C8" s="37">
        <v>799.79010900000003</v>
      </c>
      <c r="D8" s="38"/>
      <c r="E8" s="155">
        <f>'[1]Balance 2018'!C9/1000000</f>
        <v>556.066014</v>
      </c>
      <c r="F8" s="52"/>
      <c r="H8" s="173"/>
      <c r="J8" s="173"/>
    </row>
    <row r="9" spans="2:10">
      <c r="B9" s="82" t="s">
        <v>4</v>
      </c>
      <c r="C9" s="37">
        <v>417.81486899999999</v>
      </c>
      <c r="D9" s="38"/>
      <c r="E9" s="155">
        <f>'[1]Balance 2018'!C10/1000000</f>
        <v>312.72108700000001</v>
      </c>
      <c r="F9" s="52"/>
      <c r="H9" s="173"/>
      <c r="J9" s="173"/>
    </row>
    <row r="10" spans="2:10">
      <c r="B10" s="82" t="s">
        <v>5</v>
      </c>
      <c r="C10" s="37">
        <v>494.05311999999998</v>
      </c>
      <c r="D10" s="38"/>
      <c r="E10" s="155">
        <f>('[1]Balance 2018'!C12+'[1]Balance 2018'!C13)/1000000</f>
        <v>509.40933899999999</v>
      </c>
      <c r="F10" s="52"/>
      <c r="H10" s="173"/>
      <c r="J10" s="173"/>
    </row>
    <row r="11" spans="2:10">
      <c r="B11" s="82" t="s">
        <v>6</v>
      </c>
      <c r="C11" s="37">
        <v>952.82145800000001</v>
      </c>
      <c r="D11" s="38"/>
      <c r="E11" s="155">
        <f>'[1]Balance 2018'!C14/1000000</f>
        <v>913.67367200000001</v>
      </c>
      <c r="F11" s="52"/>
      <c r="H11" s="173"/>
      <c r="J11" s="173"/>
    </row>
    <row r="12" spans="2:10">
      <c r="B12" s="82" t="s">
        <v>7</v>
      </c>
      <c r="C12" s="37">
        <v>103.24744099999998</v>
      </c>
      <c r="D12" s="38"/>
      <c r="E12" s="155">
        <f>E7-SUM(E8:E11)</f>
        <v>107.72602400000005</v>
      </c>
      <c r="F12" s="52"/>
      <c r="H12" s="173"/>
      <c r="J12" s="173"/>
    </row>
    <row r="13" spans="2:10">
      <c r="B13" s="83"/>
      <c r="C13" s="39"/>
      <c r="D13" s="40"/>
      <c r="E13" s="155"/>
      <c r="F13" s="52"/>
      <c r="H13" s="173"/>
      <c r="J13" s="173"/>
    </row>
    <row r="14" spans="2:10">
      <c r="B14" s="84" t="s">
        <v>8</v>
      </c>
      <c r="C14" s="35">
        <v>1948.2863910000001</v>
      </c>
      <c r="D14" s="41"/>
      <c r="E14" s="175">
        <f>'[1]Balance 2018'!C42/1000000</f>
        <v>1868.4975179999999</v>
      </c>
      <c r="F14" s="52"/>
      <c r="H14" s="173"/>
      <c r="J14" s="173"/>
    </row>
    <row r="15" spans="2:10">
      <c r="B15" s="82" t="s">
        <v>9</v>
      </c>
      <c r="C15" s="37">
        <v>25.704046000000002</v>
      </c>
      <c r="D15" s="38"/>
      <c r="E15" s="155">
        <f>'[1]Balance 2018'!C28/1000000</f>
        <v>17.131139000000001</v>
      </c>
      <c r="F15" s="52"/>
      <c r="H15" s="173"/>
      <c r="J15" s="173"/>
    </row>
    <row r="16" spans="2:10">
      <c r="B16" s="82" t="s">
        <v>10</v>
      </c>
      <c r="C16" s="37">
        <v>114.34447299999999</v>
      </c>
      <c r="D16" s="38"/>
      <c r="E16" s="155">
        <f>'[1]Balance 2018'!C33/1000000</f>
        <v>111.549063</v>
      </c>
      <c r="F16" s="52"/>
      <c r="H16" s="173"/>
      <c r="J16" s="173"/>
    </row>
    <row r="17" spans="2:10">
      <c r="B17" s="80" t="s">
        <v>11</v>
      </c>
      <c r="C17" s="37">
        <v>1534.6104560000001</v>
      </c>
      <c r="D17" s="38"/>
      <c r="E17" s="155">
        <f>'[1]Balance 2018'!C36/1000000</f>
        <v>1454.8231780000001</v>
      </c>
      <c r="F17" s="9"/>
      <c r="H17" s="173"/>
      <c r="J17" s="173"/>
    </row>
    <row r="18" spans="2:10">
      <c r="B18" s="80" t="s">
        <v>12</v>
      </c>
      <c r="C18" s="37">
        <v>273.62741600000004</v>
      </c>
      <c r="D18" s="38"/>
      <c r="E18" s="155">
        <f>E14-SUM(E15:E17)</f>
        <v>284.99413799999979</v>
      </c>
      <c r="F18" s="9"/>
      <c r="H18" s="173"/>
      <c r="J18" s="173"/>
    </row>
    <row r="19" spans="2:10">
      <c r="B19" s="83"/>
      <c r="C19" s="37"/>
      <c r="D19" s="38"/>
      <c r="E19" s="155"/>
      <c r="F19" s="52"/>
      <c r="H19" s="173"/>
      <c r="J19" s="173"/>
    </row>
    <row r="20" spans="2:10" ht="15.6">
      <c r="B20" s="85" t="s">
        <v>13</v>
      </c>
      <c r="C20" s="42">
        <v>4716.0133880000003</v>
      </c>
      <c r="D20" s="43"/>
      <c r="E20" s="181">
        <f>'[1]Balance 2018'!C60/1000000</f>
        <v>4268.0936540000002</v>
      </c>
      <c r="F20" s="52"/>
      <c r="H20" s="173"/>
      <c r="J20" s="173"/>
    </row>
    <row r="21" spans="2:10">
      <c r="B21" s="86"/>
      <c r="C21" s="37"/>
      <c r="D21" s="38"/>
      <c r="E21" s="176"/>
      <c r="F21" s="2"/>
      <c r="H21" s="173"/>
      <c r="J21" s="173"/>
    </row>
    <row r="22" spans="2:10" ht="15.6">
      <c r="B22" s="81" t="s">
        <v>14</v>
      </c>
      <c r="C22" s="37">
        <v>989.90690600000005</v>
      </c>
      <c r="D22" s="38"/>
      <c r="E22" s="177">
        <f>'[1]Balance 2018'!H25/1000000</f>
        <v>555.66177100000004</v>
      </c>
      <c r="F22" s="53"/>
      <c r="H22" s="173"/>
      <c r="J22" s="173"/>
    </row>
    <row r="23" spans="2:10">
      <c r="B23" s="80" t="s">
        <v>15</v>
      </c>
      <c r="C23" s="37">
        <v>508.83470199999999</v>
      </c>
      <c r="D23" s="38"/>
      <c r="E23" s="178">
        <f>'[1]Balance 2018'!H9/1000000</f>
        <v>23.584889</v>
      </c>
      <c r="F23" s="9"/>
      <c r="H23" s="173"/>
      <c r="J23" s="173"/>
    </row>
    <row r="24" spans="2:10">
      <c r="B24" s="80" t="s">
        <v>16</v>
      </c>
      <c r="C24" s="37">
        <v>481.07220400000006</v>
      </c>
      <c r="D24" s="39"/>
      <c r="E24" s="178">
        <f>+E22-E23</f>
        <v>532.07688200000007</v>
      </c>
      <c r="F24" s="9"/>
      <c r="H24" s="173"/>
      <c r="J24" s="173"/>
    </row>
    <row r="25" spans="2:10">
      <c r="B25" s="87"/>
      <c r="C25" s="35"/>
      <c r="D25" s="36"/>
      <c r="E25" s="155"/>
      <c r="F25" s="9"/>
      <c r="H25" s="173"/>
      <c r="J25" s="173"/>
    </row>
    <row r="26" spans="2:10">
      <c r="B26" s="88" t="s">
        <v>17</v>
      </c>
      <c r="C26" s="35">
        <v>1588.7541630000001</v>
      </c>
      <c r="D26" s="35"/>
      <c r="E26" s="179">
        <f>'[1]Balance 2018'!H42/1000000</f>
        <v>1574.629238</v>
      </c>
      <c r="F26" s="52"/>
      <c r="H26" s="173"/>
      <c r="J26" s="173"/>
    </row>
    <row r="27" spans="2:10">
      <c r="B27" s="86" t="s">
        <v>18</v>
      </c>
      <c r="C27" s="37">
        <v>1335.9360429999999</v>
      </c>
      <c r="D27" s="38"/>
      <c r="E27" s="176">
        <f>'[1]Balance 2018'!H28/1000000</f>
        <v>1330.382061</v>
      </c>
      <c r="F27" s="54"/>
      <c r="H27" s="173"/>
      <c r="J27" s="173"/>
    </row>
    <row r="28" spans="2:10">
      <c r="B28" s="80" t="s">
        <v>16</v>
      </c>
      <c r="C28" s="37">
        <v>252.81812000000014</v>
      </c>
      <c r="D28" s="38"/>
      <c r="E28" s="178">
        <f>+E26-E27</f>
        <v>244.24717699999997</v>
      </c>
      <c r="F28" s="2"/>
      <c r="H28" s="173"/>
      <c r="J28" s="173"/>
    </row>
    <row r="29" spans="2:10">
      <c r="B29" s="87"/>
      <c r="C29" s="37"/>
      <c r="D29" s="38"/>
      <c r="E29" s="155"/>
      <c r="F29" s="9"/>
      <c r="H29" s="173"/>
      <c r="J29" s="173"/>
    </row>
    <row r="30" spans="2:10">
      <c r="B30" s="89" t="s">
        <v>19</v>
      </c>
      <c r="C30" s="35">
        <v>2089.1562629999999</v>
      </c>
      <c r="D30" s="36"/>
      <c r="E30" s="155">
        <f>'[1]Balance 2018'!H54/1000000</f>
        <v>2085.4912049999998</v>
      </c>
      <c r="F30" s="52"/>
      <c r="H30" s="173"/>
      <c r="J30" s="173"/>
    </row>
    <row r="31" spans="2:10">
      <c r="B31" s="86"/>
      <c r="C31" s="37"/>
      <c r="D31" s="38"/>
      <c r="E31" s="176"/>
      <c r="F31" s="54"/>
      <c r="H31" s="173"/>
      <c r="J31" s="173"/>
    </row>
    <row r="32" spans="2:10">
      <c r="B32" s="80" t="s">
        <v>20</v>
      </c>
      <c r="C32" s="37">
        <v>48.196055999999999</v>
      </c>
      <c r="D32" s="38"/>
      <c r="E32" s="155">
        <f>'[1]Balance 2018'!H56/1000000</f>
        <v>52.311439999999997</v>
      </c>
      <c r="F32" s="2"/>
      <c r="H32" s="173"/>
      <c r="J32" s="173"/>
    </row>
    <row r="33" spans="2:10">
      <c r="B33" s="80"/>
      <c r="C33" s="37"/>
      <c r="D33" s="38"/>
      <c r="E33" s="178"/>
      <c r="F33" s="9"/>
      <c r="H33" s="173"/>
      <c r="J33" s="173"/>
    </row>
    <row r="34" spans="2:10">
      <c r="B34" s="80" t="s">
        <v>21</v>
      </c>
      <c r="C34" s="37">
        <v>2137.3523189999996</v>
      </c>
      <c r="D34" s="38"/>
      <c r="E34" s="155">
        <f>'[1]Balance 2018'!H58/1000000</f>
        <v>2137.8026450000002</v>
      </c>
      <c r="F34" s="9"/>
      <c r="H34" s="173"/>
      <c r="J34" s="173"/>
    </row>
    <row r="35" spans="2:10" ht="15.6">
      <c r="B35" s="80"/>
      <c r="C35" s="42"/>
      <c r="D35" s="43"/>
      <c r="E35" s="178"/>
      <c r="F35" s="9"/>
      <c r="H35" s="173"/>
      <c r="J35" s="173"/>
    </row>
    <row r="36" spans="2:10" ht="15.6">
      <c r="B36" s="85" t="s">
        <v>22</v>
      </c>
      <c r="C36" s="42">
        <v>4716.0133879999994</v>
      </c>
      <c r="D36" s="42"/>
      <c r="E36" s="180">
        <f>'[1]Balance 2018'!H60/1000000</f>
        <v>4268.0936540000002</v>
      </c>
      <c r="F36" s="9"/>
      <c r="H36" s="173"/>
      <c r="J36" s="173"/>
    </row>
    <row r="37" spans="2:10" ht="15.6">
      <c r="B37" s="86"/>
      <c r="C37" s="37"/>
      <c r="D37" s="38"/>
      <c r="E37" s="176"/>
      <c r="F37" s="53"/>
      <c r="H37" s="173"/>
      <c r="J37" s="173"/>
    </row>
    <row r="38" spans="2:10">
      <c r="B38" s="90" t="s">
        <v>23</v>
      </c>
      <c r="C38" s="35">
        <v>2.7959467503704838</v>
      </c>
      <c r="D38" s="38"/>
      <c r="E38" s="176">
        <f>E7/E22</f>
        <v>4.3184474103402009</v>
      </c>
      <c r="F38" s="2"/>
      <c r="H38" s="173"/>
      <c r="J38" s="173"/>
    </row>
    <row r="39" spans="2:10" ht="15" thickBot="1">
      <c r="B39" s="78"/>
      <c r="C39" s="55"/>
      <c r="D39" s="55"/>
      <c r="E39" s="55"/>
      <c r="F39" s="56"/>
      <c r="H39" s="173"/>
      <c r="J39" s="173"/>
    </row>
    <row r="40" spans="2:10">
      <c r="B40" s="38"/>
    </row>
    <row r="41" spans="2:10">
      <c r="B41" s="93" t="s">
        <v>25</v>
      </c>
      <c r="C41" s="1"/>
      <c r="D41" s="1"/>
      <c r="E41" s="1"/>
      <c r="F41" s="1"/>
    </row>
    <row r="42" spans="2:10">
      <c r="B42" s="94" t="s">
        <v>26</v>
      </c>
      <c r="C42" s="1"/>
      <c r="D42" s="1"/>
      <c r="E42" s="1"/>
      <c r="F42" s="1"/>
    </row>
    <row r="43" spans="2:10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25" sqref="D25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77" t="s">
        <v>69</v>
      </c>
    </row>
    <row r="2" spans="2:7" ht="15" thickBot="1">
      <c r="B2" s="68"/>
    </row>
    <row r="3" spans="2:7" ht="15" thickTop="1">
      <c r="B3" s="69"/>
      <c r="C3" s="62"/>
      <c r="D3" s="63" t="str">
        <f>NVE!D3</f>
        <v>6M2019</v>
      </c>
      <c r="E3" s="63" t="str">
        <f>NVE!E3</f>
        <v>6M2018</v>
      </c>
      <c r="F3" s="190" t="str">
        <f>NVE!F3</f>
        <v>2019/2018</v>
      </c>
      <c r="G3" s="190"/>
    </row>
    <row r="4" spans="2:7" ht="15" thickBot="1">
      <c r="B4" s="115" t="s">
        <v>30</v>
      </c>
      <c r="C4" s="116" t="s">
        <v>54</v>
      </c>
      <c r="D4" s="75">
        <v>22.756779999999999</v>
      </c>
      <c r="E4" s="75">
        <v>21.096310000000003</v>
      </c>
      <c r="F4" s="75">
        <v>1.6604699999999966</v>
      </c>
      <c r="G4" s="70">
        <v>7.8709025417241119E-2</v>
      </c>
    </row>
    <row r="5" spans="2:7" ht="15" thickBot="1">
      <c r="B5" s="117" t="s">
        <v>57</v>
      </c>
      <c r="C5" s="114" t="s">
        <v>55</v>
      </c>
      <c r="D5" s="64">
        <v>293.55249800000001</v>
      </c>
      <c r="E5" s="64">
        <v>348.15409000000005</v>
      </c>
      <c r="F5" s="64">
        <v>-54.601592000000039</v>
      </c>
      <c r="G5" s="65">
        <v>-0.15683168335032349</v>
      </c>
    </row>
    <row r="6" spans="2:7" ht="15" thickTop="1"/>
    <row r="8" spans="2:7" ht="15" thickBot="1">
      <c r="B8" s="68"/>
    </row>
    <row r="9" spans="2:7" ht="15" thickTop="1">
      <c r="B9" s="69"/>
      <c r="C9" s="62"/>
      <c r="D9" s="63" t="str">
        <f>NVE!D14</f>
        <v>2T2019</v>
      </c>
      <c r="E9" s="63" t="str">
        <f>NVE!E14</f>
        <v>2T2018</v>
      </c>
      <c r="F9" s="190" t="str">
        <f>NVE!F14</f>
        <v>2019/2018</v>
      </c>
      <c r="G9" s="190"/>
    </row>
    <row r="10" spans="2:7" ht="15" thickBot="1">
      <c r="B10" s="115" t="s">
        <v>30</v>
      </c>
      <c r="C10" s="119" t="s">
        <v>54</v>
      </c>
      <c r="D10" s="75">
        <v>12.125750000000002</v>
      </c>
      <c r="E10" s="75">
        <v>11.085860000000002</v>
      </c>
      <c r="F10" s="75">
        <v>1.0398899999999998</v>
      </c>
      <c r="G10" s="70">
        <v>9.3803277328055712E-2</v>
      </c>
    </row>
    <row r="11" spans="2:7" ht="15" thickBot="1">
      <c r="B11" s="120" t="s">
        <v>57</v>
      </c>
      <c r="C11" s="123" t="s">
        <v>55</v>
      </c>
      <c r="D11" s="64">
        <v>138.52246300000002</v>
      </c>
      <c r="E11" s="64">
        <v>183.94609400000004</v>
      </c>
      <c r="F11" s="64">
        <v>-45.423631000000029</v>
      </c>
      <c r="G11" s="65">
        <v>-0.24693990512242148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showGridLines="0" workbookViewId="0">
      <selection activeCell="D15" sqref="D15:G20"/>
    </sheetView>
  </sheetViews>
  <sheetFormatPr baseColWidth="10" defaultColWidth="11.44140625" defaultRowHeight="14.4"/>
  <cols>
    <col min="1" max="1" width="3.5546875" customWidth="1"/>
    <col min="2" max="2" width="50.6640625" customWidth="1"/>
  </cols>
  <sheetData>
    <row r="1" spans="2:7">
      <c r="B1" s="76" t="s">
        <v>64</v>
      </c>
    </row>
    <row r="2" spans="2:7" ht="15" thickBot="1">
      <c r="B2" s="68"/>
      <c r="C2" s="127"/>
      <c r="D2" s="72"/>
      <c r="E2" s="72"/>
      <c r="F2" s="72"/>
      <c r="G2" s="71"/>
    </row>
    <row r="3" spans="2:7" ht="15" thickTop="1">
      <c r="B3" s="69"/>
      <c r="C3" s="128"/>
      <c r="D3" s="63" t="s">
        <v>75</v>
      </c>
      <c r="E3" s="63" t="s">
        <v>73</v>
      </c>
      <c r="F3" s="190" t="s">
        <v>76</v>
      </c>
      <c r="G3" s="190"/>
    </row>
    <row r="4" spans="2:7">
      <c r="B4" s="129" t="s">
        <v>65</v>
      </c>
      <c r="C4" s="130" t="s">
        <v>54</v>
      </c>
      <c r="D4" s="131">
        <v>535.48225000000002</v>
      </c>
      <c r="E4" s="131">
        <v>556.09918999999991</v>
      </c>
      <c r="F4" s="131">
        <v>-20.616939999999886</v>
      </c>
      <c r="G4" s="132">
        <v>-3.7074213325144184E-2</v>
      </c>
    </row>
    <row r="5" spans="2:7">
      <c r="B5" s="133" t="s">
        <v>48</v>
      </c>
      <c r="C5" s="134" t="s">
        <v>54</v>
      </c>
      <c r="D5" s="135">
        <v>15.04054</v>
      </c>
      <c r="E5" s="135">
        <v>14.21055</v>
      </c>
      <c r="F5" s="135">
        <v>0.82999000000000045</v>
      </c>
      <c r="G5" s="136">
        <v>5.8406606359359792E-2</v>
      </c>
    </row>
    <row r="6" spans="2:7">
      <c r="B6" s="133" t="s">
        <v>49</v>
      </c>
      <c r="C6" s="134" t="str">
        <f>C5</f>
        <v>Mton</v>
      </c>
      <c r="D6" s="135">
        <v>349.43160999999998</v>
      </c>
      <c r="E6" s="135">
        <v>374.27172999999993</v>
      </c>
      <c r="F6" s="135">
        <v>-24.840119999999956</v>
      </c>
      <c r="G6" s="136">
        <v>-6.6369212550464241E-2</v>
      </c>
    </row>
    <row r="7" spans="2:7">
      <c r="B7" s="133" t="s">
        <v>50</v>
      </c>
      <c r="C7" s="134" t="str">
        <f>C6</f>
        <v>Mton</v>
      </c>
      <c r="D7" s="135">
        <v>92.675610000000006</v>
      </c>
      <c r="E7" s="135">
        <v>95.875960000000006</v>
      </c>
      <c r="F7" s="135">
        <v>-3.2003500000000003</v>
      </c>
      <c r="G7" s="136">
        <v>-3.3380109049234052E-2</v>
      </c>
    </row>
    <row r="8" spans="2:7" ht="15" thickBot="1">
      <c r="B8" s="137" t="s">
        <v>51</v>
      </c>
      <c r="C8" s="138" t="str">
        <f>C7</f>
        <v>Mton</v>
      </c>
      <c r="D8" s="139">
        <v>78.334489999999988</v>
      </c>
      <c r="E8" s="139">
        <v>71.740949999999998</v>
      </c>
      <c r="F8" s="139">
        <v>6.5935399999999902</v>
      </c>
      <c r="G8" s="140">
        <v>9.1907620403688384E-2</v>
      </c>
    </row>
    <row r="9" spans="2:7" ht="15" thickBot="1">
      <c r="B9" s="141" t="s">
        <v>52</v>
      </c>
      <c r="C9" s="142" t="s">
        <v>55</v>
      </c>
      <c r="D9" s="64">
        <v>383.81965000000002</v>
      </c>
      <c r="E9" s="64">
        <v>412.44594200000006</v>
      </c>
      <c r="F9" s="64">
        <v>-28.626292000000035</v>
      </c>
      <c r="G9" s="65">
        <v>-6.9406167172327393E-2</v>
      </c>
    </row>
    <row r="10" spans="2:7" ht="15" thickTop="1">
      <c r="B10" s="66" t="s">
        <v>53</v>
      </c>
      <c r="C10" s="143"/>
      <c r="D10" s="67"/>
      <c r="E10" s="67"/>
      <c r="F10" s="67"/>
      <c r="G10" s="66"/>
    </row>
    <row r="13" spans="2:7" ht="15" thickBot="1">
      <c r="B13" s="68"/>
      <c r="C13" s="127"/>
      <c r="D13" s="72"/>
      <c r="E13" s="72"/>
      <c r="F13" s="72"/>
      <c r="G13" s="71"/>
    </row>
    <row r="14" spans="2:7" ht="15" thickTop="1">
      <c r="B14" s="69"/>
      <c r="C14" s="128"/>
      <c r="D14" s="63" t="s">
        <v>77</v>
      </c>
      <c r="E14" s="63" t="s">
        <v>74</v>
      </c>
      <c r="F14" s="190" t="str">
        <f>F3</f>
        <v>2019/2018</v>
      </c>
      <c r="G14" s="190"/>
    </row>
    <row r="15" spans="2:7">
      <c r="B15" s="129" t="s">
        <v>65</v>
      </c>
      <c r="C15" s="130" t="s">
        <v>54</v>
      </c>
      <c r="D15" s="131">
        <v>279.70174999999995</v>
      </c>
      <c r="E15" s="131">
        <v>309.57164999999992</v>
      </c>
      <c r="F15" s="131">
        <v>-29.869899999999973</v>
      </c>
      <c r="G15" s="132">
        <v>-9.648784053707754E-2</v>
      </c>
    </row>
    <row r="16" spans="2:7">
      <c r="B16" s="133" t="s">
        <v>48</v>
      </c>
      <c r="C16" s="134" t="s">
        <v>54</v>
      </c>
      <c r="D16" s="135">
        <v>5.5163700000000002</v>
      </c>
      <c r="E16" s="135">
        <v>5.7149699999999992</v>
      </c>
      <c r="F16" s="135">
        <v>-0.198599999999999</v>
      </c>
      <c r="G16" s="136">
        <v>-3.4750838587079058E-2</v>
      </c>
    </row>
    <row r="17" spans="2:7">
      <c r="B17" s="133" t="s">
        <v>49</v>
      </c>
      <c r="C17" s="134" t="str">
        <f>C16</f>
        <v>Mton</v>
      </c>
      <c r="D17" s="135">
        <v>183.53020999999998</v>
      </c>
      <c r="E17" s="135">
        <v>211.12215999999992</v>
      </c>
      <c r="F17" s="135">
        <v>-27.59194999999994</v>
      </c>
      <c r="G17" s="136">
        <v>-0.13069187052652331</v>
      </c>
    </row>
    <row r="18" spans="2:7">
      <c r="B18" s="133" t="s">
        <v>50</v>
      </c>
      <c r="C18" s="134" t="str">
        <f>C17</f>
        <v>Mton</v>
      </c>
      <c r="D18" s="135">
        <v>49.926890000000007</v>
      </c>
      <c r="E18" s="135">
        <v>56.263140000000007</v>
      </c>
      <c r="F18" s="135">
        <v>-6.3362499999999997</v>
      </c>
      <c r="G18" s="136">
        <v>-0.11261813684767685</v>
      </c>
    </row>
    <row r="19" spans="2:7" ht="15" thickBot="1">
      <c r="B19" s="137" t="s">
        <v>51</v>
      </c>
      <c r="C19" s="138" t="str">
        <f>C18</f>
        <v>Mton</v>
      </c>
      <c r="D19" s="139">
        <v>40.728279999999984</v>
      </c>
      <c r="E19" s="139">
        <v>36.471379999999996</v>
      </c>
      <c r="F19" s="139">
        <v>4.2568999999999875</v>
      </c>
      <c r="G19" s="140">
        <v>0.11671891768285136</v>
      </c>
    </row>
    <row r="20" spans="2:7" ht="15" thickBot="1">
      <c r="B20" s="141" t="s">
        <v>52</v>
      </c>
      <c r="C20" s="142" t="s">
        <v>55</v>
      </c>
      <c r="D20" s="64">
        <v>199.303619</v>
      </c>
      <c r="E20" s="64">
        <v>224.57495200000005</v>
      </c>
      <c r="F20" s="64">
        <v>-25.271333000000055</v>
      </c>
      <c r="G20" s="65">
        <v>-0.11252961550226692</v>
      </c>
    </row>
    <row r="21" spans="2:7" ht="15" thickTop="1">
      <c r="B21" s="66" t="s">
        <v>53</v>
      </c>
      <c r="C21" s="143"/>
      <c r="D21" s="67"/>
      <c r="E21" s="67"/>
      <c r="F21" s="67"/>
      <c r="G21" s="66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E19" sqref="E19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76" t="s">
        <v>66</v>
      </c>
    </row>
    <row r="2" spans="2:7" ht="15" thickBot="1">
      <c r="B2" s="68"/>
    </row>
    <row r="3" spans="2:7" ht="15" thickTop="1">
      <c r="B3" s="69"/>
      <c r="C3" s="62"/>
      <c r="D3" s="63" t="str">
        <f>NVE!D3</f>
        <v>6M2019</v>
      </c>
      <c r="E3" s="63" t="str">
        <f>NVE!E3</f>
        <v>6M2018</v>
      </c>
      <c r="F3" s="190" t="str">
        <f>NVE!F3</f>
        <v>2019/2018</v>
      </c>
      <c r="G3" s="190"/>
    </row>
    <row r="4" spans="2:7" ht="15" thickBot="1">
      <c r="B4" s="111" t="s">
        <v>29</v>
      </c>
      <c r="C4" s="112" t="s">
        <v>54</v>
      </c>
      <c r="D4" s="75">
        <v>6.7047400000000001</v>
      </c>
      <c r="E4" s="75">
        <v>6.8099000000000007</v>
      </c>
      <c r="F4" s="75">
        <v>-0.10516000000000059</v>
      </c>
      <c r="G4" s="70">
        <v>-1.5442223821201528E-2</v>
      </c>
    </row>
    <row r="5" spans="2:7" ht="15" thickBot="1">
      <c r="B5" s="113" t="s">
        <v>56</v>
      </c>
      <c r="C5" s="110" t="s">
        <v>55</v>
      </c>
      <c r="D5" s="64">
        <v>186.119855</v>
      </c>
      <c r="E5" s="64">
        <v>160.240757</v>
      </c>
      <c r="F5" s="64">
        <v>25.879097999999999</v>
      </c>
      <c r="G5" s="65">
        <v>0.16150134637718927</v>
      </c>
    </row>
    <row r="6" spans="2:7" ht="15" thickTop="1"/>
    <row r="8" spans="2:7" ht="15" thickBot="1">
      <c r="B8" s="68"/>
    </row>
    <row r="9" spans="2:7" ht="15" thickTop="1">
      <c r="B9" s="69"/>
      <c r="C9" s="62"/>
      <c r="D9" s="63" t="str">
        <f>NVE!D14</f>
        <v>2T2019</v>
      </c>
      <c r="E9" s="63" t="str">
        <f>NVE!E14</f>
        <v>2T2018</v>
      </c>
      <c r="F9" s="190" t="str">
        <f>NVE!F14</f>
        <v>2019/2018</v>
      </c>
      <c r="G9" s="190"/>
    </row>
    <row r="10" spans="2:7" ht="15" thickBot="1">
      <c r="B10" s="115" t="s">
        <v>29</v>
      </c>
      <c r="C10" s="119" t="s">
        <v>54</v>
      </c>
      <c r="D10" s="75">
        <v>3.19869</v>
      </c>
      <c r="E10" s="75">
        <v>3.5813800000000007</v>
      </c>
      <c r="F10" s="75">
        <v>-0.38269000000000064</v>
      </c>
      <c r="G10" s="70">
        <v>-0.10685545795196283</v>
      </c>
    </row>
    <row r="11" spans="2:7" ht="15" thickBot="1">
      <c r="B11" s="120" t="s">
        <v>56</v>
      </c>
      <c r="C11" s="123" t="s">
        <v>55</v>
      </c>
      <c r="D11" s="64">
        <v>90.304876000000007</v>
      </c>
      <c r="E11" s="64">
        <v>85.522828000000004</v>
      </c>
      <c r="F11" s="64">
        <v>4.7820480000000032</v>
      </c>
      <c r="G11" s="65">
        <v>5.5915456864920277E-2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77" t="s">
        <v>68</v>
      </c>
    </row>
    <row r="2" spans="2:7" ht="15" thickBot="1">
      <c r="B2" s="68"/>
      <c r="C2" s="71"/>
      <c r="D2" s="72"/>
      <c r="E2" s="72"/>
      <c r="F2" s="72"/>
      <c r="G2" s="73"/>
    </row>
    <row r="3" spans="2:7" ht="15" thickTop="1">
      <c r="B3" s="69"/>
      <c r="C3" s="74"/>
      <c r="D3" s="63" t="str">
        <f>NVE!D3</f>
        <v>6M2019</v>
      </c>
      <c r="E3" s="63" t="str">
        <f>NVE!E3</f>
        <v>6M2018</v>
      </c>
      <c r="F3" s="190" t="str">
        <f>NVE!F3</f>
        <v>2019/2018</v>
      </c>
      <c r="G3" s="190"/>
    </row>
    <row r="4" spans="2:7" ht="15" thickBot="1">
      <c r="B4" s="121" t="s">
        <v>58</v>
      </c>
      <c r="C4" s="119" t="s">
        <v>54</v>
      </c>
      <c r="D4" s="144">
        <v>241.04221999999999</v>
      </c>
      <c r="E4" s="144">
        <v>453.05215000000004</v>
      </c>
      <c r="F4" s="145">
        <v>-212.00993000000005</v>
      </c>
      <c r="G4" s="146">
        <v>-0.46795921838137189</v>
      </c>
    </row>
    <row r="5" spans="2:7" ht="15" thickBot="1">
      <c r="B5" s="120" t="s">
        <v>59</v>
      </c>
      <c r="C5" s="118" t="s">
        <v>55</v>
      </c>
      <c r="D5" s="64">
        <v>88.545484999999999</v>
      </c>
      <c r="E5" s="64">
        <v>139.85314700000001</v>
      </c>
      <c r="F5" s="64">
        <v>-51.307662000000008</v>
      </c>
      <c r="G5" s="65">
        <v>-0.36686812632110455</v>
      </c>
    </row>
    <row r="6" spans="2:7" ht="15" thickTop="1"/>
    <row r="8" spans="2:7" ht="15" thickBot="1">
      <c r="B8" s="68"/>
      <c r="C8" s="71"/>
      <c r="D8" s="72"/>
      <c r="E8" s="72"/>
      <c r="F8" s="72"/>
      <c r="G8" s="73"/>
    </row>
    <row r="9" spans="2:7" ht="15" thickTop="1">
      <c r="B9" s="69"/>
      <c r="C9" s="74"/>
      <c r="D9" s="63" t="str">
        <f>NVE!D14</f>
        <v>2T2019</v>
      </c>
      <c r="E9" s="63" t="str">
        <f>NVE!E14</f>
        <v>2T2018</v>
      </c>
      <c r="F9" s="190" t="str">
        <f>NVE!F14</f>
        <v>2019/2018</v>
      </c>
      <c r="G9" s="190"/>
    </row>
    <row r="10" spans="2:7" ht="15" thickBot="1">
      <c r="B10" s="121" t="s">
        <v>58</v>
      </c>
      <c r="C10" s="119" t="s">
        <v>54</v>
      </c>
      <c r="D10" s="144">
        <v>116.48761999999999</v>
      </c>
      <c r="E10" s="144">
        <v>290.09046000000001</v>
      </c>
      <c r="F10" s="145">
        <v>-173.60284000000001</v>
      </c>
      <c r="G10" s="146">
        <v>-0.59844380956202425</v>
      </c>
    </row>
    <row r="11" spans="2:7" ht="15" thickBot="1">
      <c r="B11" s="120" t="s">
        <v>59</v>
      </c>
      <c r="C11" s="123" t="s">
        <v>55</v>
      </c>
      <c r="D11" s="64">
        <v>44.441884999999999</v>
      </c>
      <c r="E11" s="64">
        <v>87.63113899999999</v>
      </c>
      <c r="F11" s="64">
        <v>-43.189253999999991</v>
      </c>
      <c r="G11" s="65">
        <v>-0.4928528202743091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E15" sqref="E15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76" t="s">
        <v>67</v>
      </c>
    </row>
    <row r="2" spans="2:7" ht="15" thickBot="1">
      <c r="B2" s="68"/>
      <c r="C2" s="71"/>
      <c r="D2" s="72"/>
      <c r="E2" s="72"/>
      <c r="F2" s="72"/>
      <c r="G2" s="73"/>
    </row>
    <row r="3" spans="2:7" ht="15" thickTop="1">
      <c r="B3" s="69"/>
      <c r="C3" s="62"/>
      <c r="D3" s="63" t="str">
        <f>NVE!D3</f>
        <v>6M2019</v>
      </c>
      <c r="E3" s="63" t="str">
        <f>NVE!E3</f>
        <v>6M2018</v>
      </c>
      <c r="F3" s="190" t="str">
        <f>NVE!F3</f>
        <v>2019/2018</v>
      </c>
      <c r="G3" s="190"/>
    </row>
    <row r="4" spans="2:7" ht="15" thickBot="1">
      <c r="B4" s="124" t="s">
        <v>60</v>
      </c>
      <c r="C4" s="119" t="s">
        <v>54</v>
      </c>
      <c r="D4" s="145">
        <v>38.929780000000001</v>
      </c>
      <c r="E4" s="145">
        <v>92.581269999999989</v>
      </c>
      <c r="F4" s="145">
        <v>-53.651489999999988</v>
      </c>
      <c r="G4" s="171">
        <v>-0.5795069564286599</v>
      </c>
    </row>
    <row r="5" spans="2:7" ht="15" thickBot="1">
      <c r="B5" s="122" t="s">
        <v>61</v>
      </c>
      <c r="C5" s="123" t="s">
        <v>55</v>
      </c>
      <c r="D5" s="170">
        <v>30.864388000000002</v>
      </c>
      <c r="E5" s="170">
        <v>75.145763000000002</v>
      </c>
      <c r="F5" s="170">
        <v>-44.281374999999997</v>
      </c>
      <c r="G5" s="172">
        <v>-0.58927307717934807</v>
      </c>
    </row>
    <row r="6" spans="2:7" ht="15" thickTop="1"/>
    <row r="8" spans="2:7" ht="15" thickBot="1">
      <c r="B8" s="68"/>
      <c r="C8" s="71"/>
      <c r="D8" s="72"/>
      <c r="E8" s="72"/>
      <c r="F8" s="72"/>
      <c r="G8" s="73"/>
    </row>
    <row r="9" spans="2:7" ht="15" thickTop="1">
      <c r="B9" s="69"/>
      <c r="C9" s="62"/>
      <c r="D9" s="63" t="str">
        <f>NVE!D14</f>
        <v>2T2019</v>
      </c>
      <c r="E9" s="63" t="str">
        <f>NVE!E14</f>
        <v>2T2018</v>
      </c>
      <c r="F9" s="190" t="str">
        <f>NVE!F14</f>
        <v>2019/2018</v>
      </c>
      <c r="G9" s="190"/>
    </row>
    <row r="10" spans="2:7" ht="15" thickBot="1">
      <c r="B10" s="124" t="s">
        <v>60</v>
      </c>
      <c r="C10" s="119" t="s">
        <v>54</v>
      </c>
      <c r="D10" s="75">
        <v>17.815520000000003</v>
      </c>
      <c r="E10" s="75">
        <v>56.222969999999989</v>
      </c>
      <c r="F10" s="75">
        <v>-38.407449999999983</v>
      </c>
      <c r="G10" s="171">
        <v>-0.68312737658647338</v>
      </c>
    </row>
    <row r="11" spans="2:7" ht="15" thickBot="1">
      <c r="B11" s="122" t="s">
        <v>61</v>
      </c>
      <c r="C11" s="123" t="s">
        <v>55</v>
      </c>
      <c r="D11" s="170">
        <v>13.902445999999999</v>
      </c>
      <c r="E11" s="170">
        <v>45.673736000000005</v>
      </c>
      <c r="F11" s="170">
        <v>-31.771290000000008</v>
      </c>
      <c r="G11" s="172">
        <v>-0.69561399575458427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2019-08-22T21:53:25Z</dcterms:modified>
</cp:coreProperties>
</file>